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delta.just.sise/dhs/webdav/870f60b3be4b950a18437dc033ac0d31e82f7656/48103106516/befd27f9-0e46-4282-95c2-71a38cd1cf8c/"/>
    </mc:Choice>
  </mc:AlternateContent>
  <xr:revisionPtr revIDLastSave="0" documentId="13_ncr:1_{FCF1E48C-6AB6-4FF9-BDD7-EE90612A0DCB}" xr6:coauthVersionLast="47" xr6:coauthVersionMax="47" xr10:uidLastSave="{00000000-0000-0000-0000-000000000000}"/>
  <bookViews>
    <workbookView xWindow="-120" yWindow="-120" windowWidth="29040" windowHeight="15720" xr2:uid="{596A6ACC-2099-45E0-8A26-05B548D2FC99}"/>
  </bookViews>
  <sheets>
    <sheet name="Lisa 4. RIK" sheetId="2" r:id="rId1"/>
  </sheets>
  <definedNames>
    <definedName name="_xlnm._FilterDatabase" localSheetId="0" hidden="1">'Lisa 4. RIK'!$A$5:$E$72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2" l="1"/>
  <c r="G60" i="2"/>
  <c r="E60" i="2"/>
  <c r="F52" i="2"/>
  <c r="G52" i="2"/>
  <c r="E52" i="2"/>
  <c r="F39" i="2"/>
  <c r="G39" i="2"/>
  <c r="E39" i="2"/>
  <c r="F32" i="2"/>
  <c r="G32" i="2"/>
  <c r="E32" i="2"/>
  <c r="F23" i="2"/>
  <c r="G23" i="2"/>
  <c r="E23" i="2"/>
  <c r="H18" i="2"/>
  <c r="H21" i="2"/>
  <c r="H22" i="2"/>
  <c r="H24" i="2"/>
  <c r="H25" i="2"/>
  <c r="H26" i="2"/>
  <c r="H27" i="2"/>
  <c r="H28" i="2"/>
  <c r="H29" i="2"/>
  <c r="H30" i="2"/>
  <c r="H33" i="2"/>
  <c r="H34" i="2"/>
  <c r="H35" i="2"/>
  <c r="H36" i="2"/>
  <c r="H37" i="2"/>
  <c r="H38" i="2"/>
  <c r="H40" i="2"/>
  <c r="H41" i="2"/>
  <c r="H42" i="2"/>
  <c r="H43" i="2"/>
  <c r="H44" i="2"/>
  <c r="H45" i="2"/>
  <c r="H46" i="2"/>
  <c r="H47" i="2"/>
  <c r="H48" i="2"/>
  <c r="H51" i="2"/>
  <c r="H53" i="2"/>
  <c r="H54" i="2"/>
  <c r="H55" i="2"/>
  <c r="H56" i="2"/>
  <c r="H57" i="2"/>
  <c r="H58" i="2"/>
  <c r="H59" i="2"/>
  <c r="H61" i="2"/>
  <c r="H62" i="2"/>
  <c r="H63" i="2"/>
  <c r="H64" i="2"/>
  <c r="H65" i="2"/>
  <c r="H66" i="2"/>
  <c r="H67" i="2"/>
  <c r="H69" i="2"/>
  <c r="H70" i="2"/>
  <c r="H71" i="2"/>
  <c r="H72" i="2"/>
  <c r="H7" i="2"/>
  <c r="H39" i="2" l="1"/>
  <c r="H23" i="2"/>
  <c r="F16" i="2"/>
  <c r="F68" i="2"/>
  <c r="G68" i="2"/>
  <c r="F50" i="2"/>
  <c r="G50" i="2"/>
  <c r="F20" i="2"/>
  <c r="F19" i="2" s="1"/>
  <c r="G20" i="2"/>
  <c r="G19" i="2" s="1"/>
  <c r="F9" i="2"/>
  <c r="G9" i="2"/>
  <c r="F10" i="2"/>
  <c r="G10" i="2"/>
  <c r="F11" i="2"/>
  <c r="G11" i="2"/>
  <c r="F12" i="2"/>
  <c r="G12" i="2"/>
  <c r="F13" i="2"/>
  <c r="G13" i="2"/>
  <c r="F14" i="2"/>
  <c r="G14" i="2"/>
  <c r="E14" i="2"/>
  <c r="E13" i="2"/>
  <c r="E12" i="2"/>
  <c r="E11" i="2"/>
  <c r="E10" i="2"/>
  <c r="E9" i="2"/>
  <c r="H14" i="2" l="1"/>
  <c r="H12" i="2"/>
  <c r="H13" i="2"/>
  <c r="H32" i="2"/>
  <c r="H11" i="2"/>
  <c r="H52" i="2"/>
  <c r="H60" i="2"/>
  <c r="H9" i="2"/>
  <c r="H10" i="2"/>
  <c r="G49" i="2"/>
  <c r="F49" i="2"/>
  <c r="F31" i="2"/>
  <c r="G31" i="2"/>
  <c r="G17" i="2" l="1"/>
  <c r="F17" i="2"/>
  <c r="G16" i="2"/>
  <c r="G15" i="2"/>
  <c r="G8" i="2" s="1"/>
  <c r="F15" i="2"/>
  <c r="F8" i="2" s="1"/>
  <c r="E16" i="2" l="1"/>
  <c r="H16" i="2" s="1"/>
  <c r="E17" i="2"/>
  <c r="H17" i="2" s="1"/>
  <c r="E20" i="2"/>
  <c r="H20" i="2" s="1"/>
  <c r="E50" i="2"/>
  <c r="H50" i="2" s="1"/>
  <c r="E68" i="2"/>
  <c r="H68" i="2" s="1"/>
  <c r="E19" i="2" l="1"/>
  <c r="H19" i="2" s="1"/>
  <c r="E15" i="2"/>
  <c r="E8" i="2" s="1"/>
  <c r="E31" i="2"/>
  <c r="H31" i="2" s="1"/>
  <c r="E49" i="2"/>
  <c r="H49" i="2" s="1"/>
  <c r="H15" i="2" l="1"/>
  <c r="H8" i="2"/>
</calcChain>
</file>

<file path=xl/sharedStrings.xml><?xml version="1.0" encoding="utf-8"?>
<sst xmlns="http://schemas.openxmlformats.org/spreadsheetml/2006/main" count="75" uniqueCount="44">
  <si>
    <t>2025. a käskkirja nr</t>
  </si>
  <si>
    <t>Lisa 4</t>
  </si>
  <si>
    <t>Registrite ja Infosüsteemide Keskuse 2025. aasta eelarve</t>
  </si>
  <si>
    <t>Eelarve liik</t>
  </si>
  <si>
    <t>Eelarve konto</t>
  </si>
  <si>
    <t>Objekt</t>
  </si>
  <si>
    <t>Ülekantavad vahendid</t>
  </si>
  <si>
    <t>2025. a eelarve kokku</t>
  </si>
  <si>
    <t>Registrite ja Infosüsteemide Keskus</t>
  </si>
  <si>
    <t>TULUD</t>
  </si>
  <si>
    <t>KULUD</t>
  </si>
  <si>
    <t>Programmi tegevus: Karistuste täideviimise korraldamine</t>
  </si>
  <si>
    <t>Programmi tegevus: Kesksete IT-teenuste osutamine teistele valitsemisaladele</t>
  </si>
  <si>
    <t>Programmi tegevus: Konkurentsivõimelise ärikeskkonna tagamine</t>
  </si>
  <si>
    <t>Programmi tegevus: Kriminaalpoliitika kujundamine ja elluviimine, sh ennetus</t>
  </si>
  <si>
    <t>Programmi tegevus: Õigusemõistmise ja õigusteenuste tagamine</t>
  </si>
  <si>
    <t>Programmi tegevus: Õigusriigi ja õigusloome kvaliteedi tagamine</t>
  </si>
  <si>
    <t>Käibemaks</t>
  </si>
  <si>
    <t xml:space="preserve">INVESTEERINGUD </t>
  </si>
  <si>
    <t>sh investeeringute käibemaks</t>
  </si>
  <si>
    <t>Toetused</t>
  </si>
  <si>
    <t>Liikmemaksud</t>
  </si>
  <si>
    <t>SE000003</t>
  </si>
  <si>
    <t>Konkurentsivõimelise ärikeskkonna tagamine</t>
  </si>
  <si>
    <t>Tööjõukulud</t>
  </si>
  <si>
    <t>Karistuste täideviimise korraldamine</t>
  </si>
  <si>
    <t>Kesksete IT-teenuste osutamine teistele valitsemisaladele</t>
  </si>
  <si>
    <t>Kriminaalpoliitika kujundamine ja elluviimine, sh ennetus</t>
  </si>
  <si>
    <t>Õigusemõistmise ja õigusteenuste tagamine</t>
  </si>
  <si>
    <t>Õigusriigi ja õigusloome kvaliteedi tagamine</t>
  </si>
  <si>
    <t xml:space="preserve"> Majandamiskulud kokku</t>
  </si>
  <si>
    <t>Majandamiskulud (v.a RKAS)</t>
  </si>
  <si>
    <t>RKAS</t>
  </si>
  <si>
    <t>SE000028</t>
  </si>
  <si>
    <t>IT-investeeringud</t>
  </si>
  <si>
    <t>IN002000</t>
  </si>
  <si>
    <t>Tuludest sõltuvad vahendid</t>
  </si>
  <si>
    <t>Õigusemõistmise, õigusregistrite ja õigusteenuste tagamiseks</t>
  </si>
  <si>
    <t>Amortisatsioon</t>
  </si>
  <si>
    <t>Tuludest sõltuvate vahendite käibemaks</t>
  </si>
  <si>
    <t>Käibemaks RKAS</t>
  </si>
  <si>
    <t>Investeeringute käibemaks</t>
  </si>
  <si>
    <t xml:space="preserve">2025. a esialgne eelarve </t>
  </si>
  <si>
    <t>Eelarve muudatused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</si>
</sst>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3" fontId="9" fillId="0" borderId="0" xfId="1" applyNumberFormat="1" applyFont="1"/>
    <xf numFmtId="0" fontId="3" fillId="0" borderId="0" xfId="1" applyFont="1" applyAlignment="1">
      <alignment horizontal="left" indent="1"/>
    </xf>
    <xf numFmtId="3" fontId="18" fillId="0" borderId="0" xfId="1" applyNumberFormat="1" applyFont="1" applyAlignment="1">
      <alignment horizontal="right" vertical="center" wrapText="1"/>
    </xf>
    <xf numFmtId="3" fontId="19" fillId="0" borderId="0" xfId="0" applyNumberFormat="1" applyFont="1"/>
    <xf numFmtId="0" fontId="3" fillId="0" borderId="0" xfId="1" applyFont="1" applyAlignment="1">
      <alignment horizontal="right"/>
    </xf>
    <xf numFmtId="3" fontId="21" fillId="0" borderId="0" xfId="1" applyNumberFormat="1" applyFont="1"/>
    <xf numFmtId="3" fontId="24" fillId="0" borderId="0" xfId="0" applyNumberFormat="1" applyFont="1"/>
    <xf numFmtId="3" fontId="17" fillId="0" borderId="0" xfId="0" applyNumberFormat="1" applyFont="1"/>
    <xf numFmtId="0" fontId="26" fillId="0" borderId="0" xfId="1" applyFont="1"/>
    <xf numFmtId="3" fontId="7" fillId="0" borderId="0" xfId="0" applyNumberFormat="1" applyFont="1"/>
    <xf numFmtId="0" fontId="29" fillId="0" borderId="0" xfId="1" applyFont="1" applyAlignment="1">
      <alignment horizontal="left" vertical="center"/>
    </xf>
    <xf numFmtId="0" fontId="30" fillId="0" borderId="0" xfId="1" applyFont="1" applyAlignment="1">
      <alignment horizontal="center"/>
    </xf>
    <xf numFmtId="3" fontId="8" fillId="0" borderId="0" xfId="1" applyNumberFormat="1" applyFont="1"/>
    <xf numFmtId="0" fontId="31" fillId="0" borderId="0" xfId="1" applyFont="1" applyAlignment="1">
      <alignment horizontal="center"/>
    </xf>
    <xf numFmtId="0" fontId="10" fillId="0" borderId="0" xfId="0" applyFont="1"/>
    <xf numFmtId="0" fontId="9" fillId="0" borderId="0" xfId="1" applyFont="1"/>
    <xf numFmtId="0" fontId="11" fillId="0" borderId="0" xfId="0" applyFont="1"/>
    <xf numFmtId="0" fontId="4" fillId="0" borderId="0" xfId="1" applyFont="1" applyAlignment="1">
      <alignment horizontal="center"/>
    </xf>
    <xf numFmtId="0" fontId="17" fillId="0" borderId="0" xfId="0" applyFont="1" applyAlignment="1">
      <alignment horizontal="left" indent="1"/>
    </xf>
    <xf numFmtId="0" fontId="12" fillId="0" borderId="0" xfId="1" applyFont="1"/>
    <xf numFmtId="0" fontId="18" fillId="0" borderId="0" xfId="1" applyFont="1" applyAlignment="1">
      <alignment horizontal="center" vertical="center" wrapText="1"/>
    </xf>
    <xf numFmtId="3" fontId="2" fillId="0" borderId="0" xfId="1" applyNumberFormat="1" applyFont="1"/>
    <xf numFmtId="0" fontId="5" fillId="0" borderId="0" xfId="1" applyFont="1" applyAlignment="1">
      <alignment horizontal="left" indent="1"/>
    </xf>
    <xf numFmtId="0" fontId="21" fillId="0" borderId="0" xfId="1" applyFont="1" applyAlignment="1">
      <alignment horizontal="center"/>
    </xf>
    <xf numFmtId="3" fontId="7" fillId="0" borderId="0" xfId="1" applyNumberFormat="1" applyFont="1" applyAlignment="1">
      <alignment horizontal="right" vertical="center" wrapText="1"/>
    </xf>
    <xf numFmtId="0" fontId="14" fillId="0" borderId="0" xfId="1" applyFont="1" applyAlignment="1">
      <alignment horizontal="left" vertical="center" indent="3"/>
    </xf>
    <xf numFmtId="0" fontId="14" fillId="0" borderId="0" xfId="1" applyFont="1" applyAlignment="1">
      <alignment horizontal="left" indent="3"/>
    </xf>
    <xf numFmtId="0" fontId="20" fillId="0" borderId="0" xfId="1" applyFont="1"/>
    <xf numFmtId="3" fontId="16" fillId="0" borderId="0" xfId="1" applyNumberFormat="1" applyFont="1" applyAlignment="1">
      <alignment horizontal="right" vertical="center" wrapText="1"/>
    </xf>
    <xf numFmtId="0" fontId="22" fillId="0" borderId="0" xfId="1" applyFont="1" applyAlignment="1">
      <alignment horizontal="left" indent="3"/>
    </xf>
    <xf numFmtId="0" fontId="23" fillId="0" borderId="0" xfId="1" applyFont="1"/>
    <xf numFmtId="0" fontId="18" fillId="0" borderId="0" xfId="1" applyFont="1" applyAlignment="1">
      <alignment horizontal="center"/>
    </xf>
    <xf numFmtId="3" fontId="25" fillId="0" borderId="0" xfId="0" applyNumberFormat="1" applyFont="1"/>
    <xf numFmtId="0" fontId="21" fillId="0" borderId="0" xfId="1" applyFont="1"/>
    <xf numFmtId="0" fontId="15" fillId="0" borderId="0" xfId="1" applyFont="1"/>
    <xf numFmtId="0" fontId="28" fillId="0" borderId="0" xfId="1" applyFont="1" applyAlignment="1">
      <alignment horizontal="center"/>
    </xf>
    <xf numFmtId="3" fontId="28" fillId="0" borderId="0" xfId="1" applyNumberFormat="1" applyFont="1" applyAlignment="1">
      <alignment horizontal="center"/>
    </xf>
    <xf numFmtId="3" fontId="27" fillId="0" borderId="0" xfId="0" applyNumberFormat="1" applyFont="1"/>
    <xf numFmtId="3" fontId="28" fillId="0" borderId="0" xfId="1" applyNumberFormat="1" applyFont="1" applyAlignment="1">
      <alignment horizontal="center" vertical="center" wrapText="1"/>
    </xf>
    <xf numFmtId="3" fontId="13" fillId="0" borderId="0" xfId="1" applyNumberFormat="1" applyFont="1" applyAlignment="1">
      <alignment horizontal="right" vertical="center" wrapText="1"/>
    </xf>
    <xf numFmtId="0" fontId="21" fillId="0" borderId="0" xfId="1" applyFont="1" applyAlignment="1">
      <alignment horizontal="left" indent="1"/>
    </xf>
    <xf numFmtId="0" fontId="6" fillId="3" borderId="0" xfId="0" applyFont="1" applyFill="1" applyAlignment="1">
      <alignment horizontal="center" vertical="center" wrapText="1"/>
    </xf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H141"/>
  <sheetViews>
    <sheetView showZeros="0" tabSelected="1" zoomScale="90" zoomScaleNormal="90" workbookViewId="0">
      <selection activeCell="L32" sqref="L32"/>
    </sheetView>
  </sheetViews>
  <sheetFormatPr defaultRowHeight="15" x14ac:dyDescent="0.25"/>
  <cols>
    <col min="1" max="1" width="55.28515625" style="1" customWidth="1"/>
    <col min="2" max="3" width="7.42578125" style="2" bestFit="1" customWidth="1"/>
    <col min="4" max="4" width="8.7109375" style="1" bestFit="1" customWidth="1"/>
    <col min="5" max="5" width="15.85546875" style="1" customWidth="1"/>
    <col min="6" max="6" width="15" style="1" customWidth="1"/>
    <col min="7" max="7" width="14.28515625" style="1" customWidth="1"/>
    <col min="8" max="8" width="15.42578125" style="1" customWidth="1"/>
  </cols>
  <sheetData>
    <row r="1" spans="1:8" x14ac:dyDescent="0.25">
      <c r="F1" s="12"/>
      <c r="G1" s="12"/>
      <c r="H1" s="12" t="s">
        <v>0</v>
      </c>
    </row>
    <row r="2" spans="1:8" x14ac:dyDescent="0.25">
      <c r="F2" s="12"/>
      <c r="G2" s="12"/>
      <c r="H2" s="12" t="s">
        <v>1</v>
      </c>
    </row>
    <row r="3" spans="1:8" ht="15.75" x14ac:dyDescent="0.25">
      <c r="A3" s="3" t="s">
        <v>2</v>
      </c>
      <c r="B3" s="5"/>
    </row>
    <row r="4" spans="1:8" x14ac:dyDescent="0.25">
      <c r="A4" s="4"/>
      <c r="E4" s="5"/>
      <c r="F4" s="5"/>
      <c r="G4" s="5"/>
      <c r="H4" s="5"/>
    </row>
    <row r="5" spans="1:8" ht="25.5" x14ac:dyDescent="0.25">
      <c r="A5" s="6"/>
      <c r="B5" s="6" t="s">
        <v>3</v>
      </c>
      <c r="C5" s="6" t="s">
        <v>4</v>
      </c>
      <c r="D5" s="6" t="s">
        <v>5</v>
      </c>
      <c r="E5" s="49" t="s">
        <v>42</v>
      </c>
      <c r="F5" s="6" t="s">
        <v>43</v>
      </c>
      <c r="G5" s="6" t="s">
        <v>6</v>
      </c>
      <c r="H5" s="6" t="s">
        <v>7</v>
      </c>
    </row>
    <row r="6" spans="1:8" ht="18.75" x14ac:dyDescent="0.3">
      <c r="A6" s="18" t="s">
        <v>8</v>
      </c>
      <c r="B6" s="19"/>
      <c r="C6" s="19"/>
      <c r="D6" s="19"/>
      <c r="E6" s="20"/>
      <c r="F6" s="20"/>
      <c r="G6" s="20"/>
      <c r="H6" s="20"/>
    </row>
    <row r="7" spans="1:8" ht="18.75" x14ac:dyDescent="0.3">
      <c r="A7" s="18" t="s">
        <v>9</v>
      </c>
      <c r="B7" s="19"/>
      <c r="C7" s="19"/>
      <c r="D7" s="19"/>
      <c r="E7" s="20">
        <v>1827000</v>
      </c>
      <c r="F7" s="20"/>
      <c r="G7" s="20"/>
      <c r="H7" s="20">
        <f>E7+F7+G7</f>
        <v>1827000</v>
      </c>
    </row>
    <row r="8" spans="1:8" ht="18.75" x14ac:dyDescent="0.3">
      <c r="A8" s="18" t="s">
        <v>10</v>
      </c>
      <c r="B8" s="21"/>
      <c r="C8" s="21"/>
      <c r="D8" s="21"/>
      <c r="E8" s="20">
        <f>E9+E10+E11+E12+E14+E15+E13</f>
        <v>16586043.038898122</v>
      </c>
      <c r="F8" s="20">
        <f t="shared" ref="F8:G8" si="0">F9+F10+F11+F12+F14+F15+F13</f>
        <v>2999999.9999999967</v>
      </c>
      <c r="G8" s="20">
        <f t="shared" si="0"/>
        <v>948278</v>
      </c>
      <c r="H8" s="20">
        <f t="shared" ref="H8:H64" si="1">E8+F8+G8</f>
        <v>20534321.038898118</v>
      </c>
    </row>
    <row r="9" spans="1:8" ht="15.75" x14ac:dyDescent="0.25">
      <c r="A9" s="22" t="s">
        <v>11</v>
      </c>
      <c r="D9" s="2"/>
      <c r="E9" s="8">
        <f>E24+E33+E40+E53+E61</f>
        <v>1747969.2482628995</v>
      </c>
      <c r="F9" s="8">
        <f>F24+F33+F40+F53+F61</f>
        <v>312554.73123663</v>
      </c>
      <c r="G9" s="8">
        <f>G24+G33+G40+G53+G61</f>
        <v>87992</v>
      </c>
      <c r="H9" s="8">
        <f t="shared" si="1"/>
        <v>2148515.9794995296</v>
      </c>
    </row>
    <row r="10" spans="1:8" ht="15.75" x14ac:dyDescent="0.25">
      <c r="A10" s="22" t="s">
        <v>12</v>
      </c>
      <c r="D10" s="2"/>
      <c r="E10" s="8">
        <f>E25+E34+E41+E54+E62</f>
        <v>1939447.0281309725</v>
      </c>
      <c r="F10" s="8">
        <f>F25+F34+F41+F54+F62</f>
        <v>704845.02298484405</v>
      </c>
      <c r="G10" s="8">
        <f>G25+G34+G41+G54+G62</f>
        <v>289998</v>
      </c>
      <c r="H10" s="8">
        <f t="shared" si="1"/>
        <v>2934290.0511158165</v>
      </c>
    </row>
    <row r="11" spans="1:8" ht="15.75" x14ac:dyDescent="0.25">
      <c r="A11" s="22" t="s">
        <v>13</v>
      </c>
      <c r="B11" s="23"/>
      <c r="C11" s="23"/>
      <c r="D11" s="23"/>
      <c r="E11" s="8">
        <f>E26+E35+E42+E55+E63+E21</f>
        <v>476109.30853688833</v>
      </c>
      <c r="F11" s="8">
        <f>F26+F35+F42+F55+F63+F21</f>
        <v>49168.4493195576</v>
      </c>
      <c r="G11" s="8">
        <f>G26+G35+G42+G55+G63+G21</f>
        <v>196740</v>
      </c>
      <c r="H11" s="8">
        <f t="shared" si="1"/>
        <v>722017.75785644597</v>
      </c>
    </row>
    <row r="12" spans="1:8" ht="15.75" x14ac:dyDescent="0.25">
      <c r="A12" s="22" t="s">
        <v>14</v>
      </c>
      <c r="B12" s="4"/>
      <c r="C12" s="4"/>
      <c r="D12" s="4"/>
      <c r="E12" s="8">
        <f>E27+E36+E43+E56+E64</f>
        <v>1869092.2366779344</v>
      </c>
      <c r="F12" s="8">
        <f>F27+F36+F43+F56+F64</f>
        <v>195183.237407988</v>
      </c>
      <c r="G12" s="8">
        <f>G27+G36+G43+G56+G64</f>
        <v>108130</v>
      </c>
      <c r="H12" s="8">
        <f t="shared" si="1"/>
        <v>2172405.4740859224</v>
      </c>
    </row>
    <row r="13" spans="1:8" ht="15.75" x14ac:dyDescent="0.25">
      <c r="A13" s="22" t="s">
        <v>15</v>
      </c>
      <c r="B13" s="4"/>
      <c r="C13" s="4"/>
      <c r="D13" s="4"/>
      <c r="E13" s="8">
        <f>E28+E37+E44+E51+E57+E65</f>
        <v>9875503.8076094277</v>
      </c>
      <c r="F13" s="8">
        <f>F28+F37+F44+F51+F57+F65</f>
        <v>1705732.06002954</v>
      </c>
      <c r="G13" s="8">
        <f>G28+G37+G44+G51+G57+G65</f>
        <v>25201</v>
      </c>
      <c r="H13" s="8">
        <f t="shared" si="1"/>
        <v>11606436.867638968</v>
      </c>
    </row>
    <row r="14" spans="1:8" ht="15.75" x14ac:dyDescent="0.25">
      <c r="A14" s="22" t="s">
        <v>16</v>
      </c>
      <c r="D14" s="2"/>
      <c r="E14" s="8">
        <f>E29+E38+E45+E58+E66</f>
        <v>255913.97470233354</v>
      </c>
      <c r="F14" s="8">
        <f>F29+F38+F45+F58+F66</f>
        <v>32516.499021437299</v>
      </c>
      <c r="G14" s="8">
        <f>G29+G38+G45+G58+G66</f>
        <v>240217</v>
      </c>
      <c r="H14" s="8">
        <f t="shared" si="1"/>
        <v>528647.47372377082</v>
      </c>
    </row>
    <row r="15" spans="1:8" ht="15.75" x14ac:dyDescent="0.25">
      <c r="A15" s="24" t="s">
        <v>17</v>
      </c>
      <c r="D15" s="2"/>
      <c r="E15" s="3">
        <f>E68-E72</f>
        <v>422007.43497766665</v>
      </c>
      <c r="F15" s="3">
        <f t="shared" ref="F15:G15" si="2">F68-F72</f>
        <v>0</v>
      </c>
      <c r="G15" s="3">
        <f t="shared" si="2"/>
        <v>0</v>
      </c>
      <c r="H15" s="3">
        <f t="shared" si="1"/>
        <v>422007.43497766665</v>
      </c>
    </row>
    <row r="16" spans="1:8" ht="15.75" x14ac:dyDescent="0.25">
      <c r="A16" s="22" t="s">
        <v>18</v>
      </c>
      <c r="B16" s="25"/>
      <c r="C16" s="25"/>
      <c r="D16" s="25"/>
      <c r="E16" s="8">
        <f>E47+E72</f>
        <v>714968</v>
      </c>
      <c r="F16" s="8">
        <f>F47+F72</f>
        <v>0</v>
      </c>
      <c r="G16" s="8">
        <f>G47+G72</f>
        <v>441745.0699</v>
      </c>
      <c r="H16" s="8">
        <f t="shared" si="1"/>
        <v>1156713.0699</v>
      </c>
    </row>
    <row r="17" spans="1:8" x14ac:dyDescent="0.25">
      <c r="A17" s="26" t="s">
        <v>19</v>
      </c>
      <c r="D17" s="2"/>
      <c r="E17" s="5">
        <f>E72</f>
        <v>29600</v>
      </c>
      <c r="F17" s="5">
        <f t="shared" ref="F17:G17" si="3">F72</f>
        <v>0</v>
      </c>
      <c r="G17" s="5">
        <f t="shared" si="3"/>
        <v>0</v>
      </c>
      <c r="H17" s="5">
        <f t="shared" si="1"/>
        <v>29600</v>
      </c>
    </row>
    <row r="18" spans="1:8" x14ac:dyDescent="0.25">
      <c r="A18" s="7"/>
      <c r="B18" s="7"/>
      <c r="C18" s="7"/>
      <c r="D18" s="7"/>
      <c r="E18" s="7"/>
      <c r="F18" s="7"/>
      <c r="G18" s="7"/>
      <c r="H18" s="7">
        <f t="shared" si="1"/>
        <v>0</v>
      </c>
    </row>
    <row r="19" spans="1:8" x14ac:dyDescent="0.25">
      <c r="A19" s="27" t="s">
        <v>20</v>
      </c>
      <c r="B19" s="28"/>
      <c r="C19" s="28"/>
      <c r="D19" s="28"/>
      <c r="E19" s="29">
        <f>E20</f>
        <v>300</v>
      </c>
      <c r="F19" s="29">
        <f t="shared" ref="F19:G20" si="4">F20</f>
        <v>0</v>
      </c>
      <c r="G19" s="29">
        <f t="shared" si="4"/>
        <v>0</v>
      </c>
      <c r="H19" s="29">
        <f t="shared" si="1"/>
        <v>300</v>
      </c>
    </row>
    <row r="20" spans="1:8" x14ac:dyDescent="0.25">
      <c r="A20" s="30" t="s">
        <v>21</v>
      </c>
      <c r="B20" s="31">
        <v>20</v>
      </c>
      <c r="C20" s="31">
        <v>45</v>
      </c>
      <c r="D20" s="31" t="s">
        <v>22</v>
      </c>
      <c r="E20" s="32">
        <f>E21</f>
        <v>300</v>
      </c>
      <c r="F20" s="32">
        <f t="shared" si="4"/>
        <v>0</v>
      </c>
      <c r="G20" s="32">
        <f t="shared" si="4"/>
        <v>0</v>
      </c>
      <c r="H20" s="32">
        <f t="shared" si="1"/>
        <v>300</v>
      </c>
    </row>
    <row r="21" spans="1:8" x14ac:dyDescent="0.25">
      <c r="A21" s="33" t="s">
        <v>23</v>
      </c>
      <c r="B21" s="31"/>
      <c r="C21" s="31"/>
      <c r="D21" s="31"/>
      <c r="E21" s="5">
        <v>300</v>
      </c>
      <c r="F21" s="5"/>
      <c r="G21" s="5"/>
      <c r="H21" s="5">
        <f t="shared" si="1"/>
        <v>300</v>
      </c>
    </row>
    <row r="22" spans="1:8" x14ac:dyDescent="0.25">
      <c r="A22" s="34"/>
      <c r="B22" s="31"/>
      <c r="C22" s="31"/>
      <c r="D22" s="31"/>
      <c r="E22" s="11"/>
      <c r="F22" s="11"/>
      <c r="G22" s="11"/>
      <c r="H22" s="11">
        <f t="shared" si="1"/>
        <v>0</v>
      </c>
    </row>
    <row r="23" spans="1:8" x14ac:dyDescent="0.25">
      <c r="A23" s="35" t="s">
        <v>24</v>
      </c>
      <c r="B23" s="31">
        <v>20</v>
      </c>
      <c r="C23" s="31">
        <v>50</v>
      </c>
      <c r="D23" s="28"/>
      <c r="E23" s="36">
        <f>E24+E26+E27+E28+E29+E25</f>
        <v>8777707.6900693141</v>
      </c>
      <c r="F23" s="36">
        <f t="shared" ref="F23:G23" si="5">F24+F26+F27+F28+F29+F25</f>
        <v>2999999.9999999972</v>
      </c>
      <c r="G23" s="36">
        <f t="shared" si="5"/>
        <v>724520</v>
      </c>
      <c r="H23" s="36">
        <f>E23+F23+G23</f>
        <v>12502227.69006931</v>
      </c>
    </row>
    <row r="24" spans="1:8" x14ac:dyDescent="0.25">
      <c r="A24" s="37" t="s">
        <v>25</v>
      </c>
      <c r="B24" s="31"/>
      <c r="C24" s="31"/>
      <c r="D24" s="31"/>
      <c r="E24" s="13">
        <v>891939.55820796301</v>
      </c>
      <c r="F24" s="13">
        <v>312554.73123663</v>
      </c>
      <c r="G24" s="13">
        <v>84988</v>
      </c>
      <c r="H24" s="13">
        <f t="shared" si="1"/>
        <v>1289482.289444593</v>
      </c>
    </row>
    <row r="25" spans="1:8" x14ac:dyDescent="0.25">
      <c r="A25" s="37" t="s">
        <v>26</v>
      </c>
      <c r="B25" s="31"/>
      <c r="C25" s="31"/>
      <c r="D25" s="31"/>
      <c r="E25" s="13">
        <v>971837.50591804204</v>
      </c>
      <c r="F25" s="13">
        <v>704845.02298484405</v>
      </c>
      <c r="G25" s="13">
        <v>108787</v>
      </c>
      <c r="H25" s="13">
        <f t="shared" si="1"/>
        <v>1785469.528902886</v>
      </c>
    </row>
    <row r="26" spans="1:8" x14ac:dyDescent="0.25">
      <c r="A26" s="37" t="s">
        <v>23</v>
      </c>
      <c r="B26" s="31"/>
      <c r="C26" s="31"/>
      <c r="D26" s="31"/>
      <c r="E26" s="13">
        <v>179068.41023980235</v>
      </c>
      <c r="F26" s="13">
        <v>49168.4493195576</v>
      </c>
      <c r="G26" s="13">
        <v>195673</v>
      </c>
      <c r="H26" s="13">
        <f t="shared" si="1"/>
        <v>423909.85955935996</v>
      </c>
    </row>
    <row r="27" spans="1:8" x14ac:dyDescent="0.25">
      <c r="A27" s="37" t="s">
        <v>27</v>
      </c>
      <c r="B27" s="31"/>
      <c r="C27" s="31"/>
      <c r="D27" s="31"/>
      <c r="E27" s="11">
        <v>1301566.5717401044</v>
      </c>
      <c r="F27" s="11">
        <v>195183.237407988</v>
      </c>
      <c r="G27" s="11">
        <v>106597</v>
      </c>
      <c r="H27" s="11">
        <f t="shared" si="1"/>
        <v>1603346.8091480923</v>
      </c>
    </row>
    <row r="28" spans="1:8" x14ac:dyDescent="0.25">
      <c r="A28" s="37" t="s">
        <v>28</v>
      </c>
      <c r="B28" s="31"/>
      <c r="C28" s="31"/>
      <c r="D28" s="31"/>
      <c r="E28" s="11">
        <v>5293009.4771538721</v>
      </c>
      <c r="F28" s="11">
        <v>1705732.06002954</v>
      </c>
      <c r="G28" s="11">
        <v>8274</v>
      </c>
      <c r="H28" s="11">
        <f t="shared" si="1"/>
        <v>7007015.5371834124</v>
      </c>
    </row>
    <row r="29" spans="1:8" x14ac:dyDescent="0.25">
      <c r="A29" s="37" t="s">
        <v>29</v>
      </c>
      <c r="B29" s="31"/>
      <c r="C29" s="31"/>
      <c r="D29" s="31"/>
      <c r="E29" s="11">
        <v>140286.16680952866</v>
      </c>
      <c r="F29" s="11">
        <v>32516.499021437299</v>
      </c>
      <c r="G29" s="11">
        <v>220201</v>
      </c>
      <c r="H29" s="11">
        <f t="shared" si="1"/>
        <v>393003.66583096597</v>
      </c>
    </row>
    <row r="30" spans="1:8" x14ac:dyDescent="0.25">
      <c r="A30" s="9"/>
      <c r="B30" s="31"/>
      <c r="C30" s="31"/>
      <c r="D30" s="31"/>
      <c r="E30" s="5"/>
      <c r="F30" s="11"/>
      <c r="G30" s="11"/>
      <c r="H30" s="5">
        <f t="shared" si="1"/>
        <v>0</v>
      </c>
    </row>
    <row r="31" spans="1:8" x14ac:dyDescent="0.25">
      <c r="A31" s="38" t="s">
        <v>30</v>
      </c>
      <c r="B31" s="28"/>
      <c r="C31" s="28"/>
      <c r="D31" s="28"/>
      <c r="E31" s="36">
        <f>E32+E39</f>
        <v>1415871.9195511404</v>
      </c>
      <c r="F31" s="36">
        <f>F32+F39</f>
        <v>0</v>
      </c>
      <c r="G31" s="36">
        <f>G32+G39</f>
        <v>223758</v>
      </c>
      <c r="H31" s="36">
        <f t="shared" si="1"/>
        <v>1639629.9195511404</v>
      </c>
    </row>
    <row r="32" spans="1:8" x14ac:dyDescent="0.25">
      <c r="A32" s="30" t="s">
        <v>31</v>
      </c>
      <c r="B32" s="31">
        <v>20</v>
      </c>
      <c r="C32" s="31">
        <v>55</v>
      </c>
      <c r="D32" s="28"/>
      <c r="E32" s="32">
        <f>E33+E34+E35+E36+E38+E37</f>
        <v>626403.04442005174</v>
      </c>
      <c r="F32" s="32">
        <f t="shared" ref="F32:G32" si="6">F33+F34+F35+F36+F38+F37</f>
        <v>0</v>
      </c>
      <c r="G32" s="32">
        <f t="shared" si="6"/>
        <v>223758</v>
      </c>
      <c r="H32" s="32">
        <f t="shared" si="1"/>
        <v>850161.04442005174</v>
      </c>
    </row>
    <row r="33" spans="1:8" x14ac:dyDescent="0.25">
      <c r="A33" s="37" t="s">
        <v>25</v>
      </c>
      <c r="B33" s="31"/>
      <c r="C33" s="31"/>
      <c r="D33" s="31"/>
      <c r="E33" s="13">
        <v>37593.908586553298</v>
      </c>
      <c r="F33" s="13"/>
      <c r="G33" s="13">
        <v>3004</v>
      </c>
      <c r="H33" s="13">
        <f t="shared" si="1"/>
        <v>40597.908586553298</v>
      </c>
    </row>
    <row r="34" spans="1:8" x14ac:dyDescent="0.25">
      <c r="A34" s="37" t="s">
        <v>26</v>
      </c>
      <c r="B34" s="31"/>
      <c r="C34" s="31"/>
      <c r="D34" s="31"/>
      <c r="E34" s="13">
        <v>350343.07896270498</v>
      </c>
      <c r="F34" s="13"/>
      <c r="G34" s="13">
        <v>181211</v>
      </c>
      <c r="H34" s="13">
        <f t="shared" si="1"/>
        <v>531554.07896270498</v>
      </c>
    </row>
    <row r="35" spans="1:8" x14ac:dyDescent="0.25">
      <c r="A35" s="37" t="s">
        <v>23</v>
      </c>
      <c r="B35" s="31"/>
      <c r="C35" s="31"/>
      <c r="D35" s="31"/>
      <c r="E35" s="11">
        <v>5913.95339943412</v>
      </c>
      <c r="F35" s="11"/>
      <c r="G35" s="11">
        <v>1067</v>
      </c>
      <c r="H35" s="11">
        <f t="shared" si="1"/>
        <v>6980.95339943412</v>
      </c>
    </row>
    <row r="36" spans="1:8" x14ac:dyDescent="0.25">
      <c r="A36" s="37" t="s">
        <v>27</v>
      </c>
      <c r="B36" s="31"/>
      <c r="C36" s="31"/>
      <c r="D36" s="31"/>
      <c r="E36" s="11">
        <v>23476.528992678701</v>
      </c>
      <c r="F36" s="11"/>
      <c r="G36" s="11">
        <v>1533</v>
      </c>
      <c r="H36" s="11">
        <f t="shared" si="1"/>
        <v>25009.528992678701</v>
      </c>
    </row>
    <row r="37" spans="1:8" x14ac:dyDescent="0.25">
      <c r="A37" s="37" t="s">
        <v>28</v>
      </c>
      <c r="B37" s="31"/>
      <c r="C37" s="31"/>
      <c r="D37" s="31"/>
      <c r="E37" s="11">
        <v>205164.50814898399</v>
      </c>
      <c r="F37" s="11"/>
      <c r="G37" s="11">
        <v>16927</v>
      </c>
      <c r="H37" s="11">
        <f t="shared" si="1"/>
        <v>222091.50814898399</v>
      </c>
    </row>
    <row r="38" spans="1:8" x14ac:dyDescent="0.25">
      <c r="A38" s="37" t="s">
        <v>29</v>
      </c>
      <c r="B38" s="31"/>
      <c r="C38" s="31"/>
      <c r="D38" s="31"/>
      <c r="E38" s="11">
        <v>3911.06632969668</v>
      </c>
      <c r="F38" s="11"/>
      <c r="G38" s="11">
        <v>20016</v>
      </c>
      <c r="H38" s="11">
        <f t="shared" si="1"/>
        <v>23927.066329696681</v>
      </c>
    </row>
    <row r="39" spans="1:8" x14ac:dyDescent="0.25">
      <c r="A39" s="30" t="s">
        <v>32</v>
      </c>
      <c r="B39" s="31">
        <v>20</v>
      </c>
      <c r="C39" s="31">
        <v>55</v>
      </c>
      <c r="D39" s="31" t="s">
        <v>33</v>
      </c>
      <c r="E39" s="32">
        <f>E40+E41+E42+E44+E45+E43</f>
        <v>789468.87513108866</v>
      </c>
      <c r="F39" s="32">
        <f t="shared" ref="F39:H39" si="7">F40+F41+F42+F44+F45+F43</f>
        <v>0</v>
      </c>
      <c r="G39" s="32">
        <f t="shared" si="7"/>
        <v>0</v>
      </c>
      <c r="H39" s="32">
        <f t="shared" si="7"/>
        <v>789468.87513108866</v>
      </c>
    </row>
    <row r="40" spans="1:8" x14ac:dyDescent="0.25">
      <c r="A40" s="37" t="s">
        <v>25</v>
      </c>
      <c r="B40" s="31"/>
      <c r="C40" s="31"/>
      <c r="D40" s="31"/>
      <c r="E40" s="13">
        <v>82250.742512753</v>
      </c>
      <c r="F40" s="13"/>
      <c r="G40" s="13"/>
      <c r="H40" s="13">
        <f t="shared" si="1"/>
        <v>82250.742512753</v>
      </c>
    </row>
    <row r="41" spans="1:8" x14ac:dyDescent="0.25">
      <c r="A41" s="37" t="s">
        <v>26</v>
      </c>
      <c r="B41" s="31"/>
      <c r="C41" s="31"/>
      <c r="D41" s="31"/>
      <c r="E41" s="13">
        <v>185484.39254140964</v>
      </c>
      <c r="F41" s="13"/>
      <c r="G41" s="13"/>
      <c r="H41" s="13">
        <f t="shared" si="1"/>
        <v>185484.39254140964</v>
      </c>
    </row>
    <row r="42" spans="1:8" x14ac:dyDescent="0.25">
      <c r="A42" s="37" t="s">
        <v>23</v>
      </c>
      <c r="B42" s="31"/>
      <c r="C42" s="31"/>
      <c r="D42" s="31"/>
      <c r="E42" s="11">
        <v>12938.9879945469</v>
      </c>
      <c r="F42" s="11"/>
      <c r="G42" s="11"/>
      <c r="H42" s="11">
        <f t="shared" si="1"/>
        <v>12938.9879945469</v>
      </c>
    </row>
    <row r="43" spans="1:8" x14ac:dyDescent="0.25">
      <c r="A43" s="37" t="s">
        <v>27</v>
      </c>
      <c r="B43" s="31"/>
      <c r="C43" s="31"/>
      <c r="D43" s="31"/>
      <c r="E43" s="11">
        <v>51363.690807801097</v>
      </c>
      <c r="F43" s="11"/>
      <c r="G43" s="11"/>
      <c r="H43" s="11">
        <f t="shared" si="1"/>
        <v>51363.690807801097</v>
      </c>
    </row>
    <row r="44" spans="1:8" x14ac:dyDescent="0.25">
      <c r="A44" s="37" t="s">
        <v>28</v>
      </c>
      <c r="B44" s="31"/>
      <c r="C44" s="31"/>
      <c r="D44" s="31"/>
      <c r="E44" s="11">
        <v>448874.13653272204</v>
      </c>
      <c r="F44" s="11"/>
      <c r="G44" s="11"/>
      <c r="H44" s="11">
        <f t="shared" si="1"/>
        <v>448874.13653272204</v>
      </c>
    </row>
    <row r="45" spans="1:8" x14ac:dyDescent="0.25">
      <c r="A45" s="37" t="s">
        <v>29</v>
      </c>
      <c r="B45" s="31"/>
      <c r="C45" s="31"/>
      <c r="D45" s="31"/>
      <c r="E45" s="11">
        <v>8556.9247418560008</v>
      </c>
      <c r="F45" s="11"/>
      <c r="G45" s="11"/>
      <c r="H45" s="11">
        <f t="shared" si="1"/>
        <v>8556.9247418560008</v>
      </c>
    </row>
    <row r="46" spans="1:8" x14ac:dyDescent="0.25">
      <c r="A46" s="34"/>
      <c r="B46" s="31"/>
      <c r="C46" s="31"/>
      <c r="D46" s="31"/>
      <c r="E46" s="11"/>
      <c r="F46" s="11"/>
      <c r="G46" s="11"/>
      <c r="H46" s="11">
        <f t="shared" si="1"/>
        <v>0</v>
      </c>
    </row>
    <row r="47" spans="1:8" x14ac:dyDescent="0.25">
      <c r="A47" s="38" t="s">
        <v>34</v>
      </c>
      <c r="B47" s="39">
        <v>20</v>
      </c>
      <c r="C47" s="39">
        <v>15</v>
      </c>
      <c r="D47" s="39" t="s">
        <v>35</v>
      </c>
      <c r="E47" s="14">
        <v>685368</v>
      </c>
      <c r="F47" s="14"/>
      <c r="G47" s="14">
        <v>441745.0699</v>
      </c>
      <c r="H47" s="14">
        <f t="shared" si="1"/>
        <v>1127113.0699</v>
      </c>
    </row>
    <row r="48" spans="1:8" x14ac:dyDescent="0.25">
      <c r="A48" s="34"/>
      <c r="B48" s="31"/>
      <c r="C48" s="31"/>
      <c r="D48" s="31"/>
      <c r="E48" s="11"/>
      <c r="F48" s="11"/>
      <c r="G48" s="11"/>
      <c r="H48" s="11">
        <f t="shared" si="1"/>
        <v>0</v>
      </c>
    </row>
    <row r="49" spans="1:8" x14ac:dyDescent="0.25">
      <c r="A49" s="27" t="s">
        <v>36</v>
      </c>
      <c r="B49" s="31"/>
      <c r="C49" s="31"/>
      <c r="D49" s="31"/>
      <c r="E49" s="14">
        <f>E50+E52</f>
        <v>2170155.9943000018</v>
      </c>
      <c r="F49" s="14">
        <f t="shared" ref="F49:G49" si="8">F50+F52</f>
        <v>0</v>
      </c>
      <c r="G49" s="14">
        <f t="shared" si="8"/>
        <v>0</v>
      </c>
      <c r="H49" s="14">
        <f t="shared" si="1"/>
        <v>2170155.9943000018</v>
      </c>
    </row>
    <row r="50" spans="1:8" x14ac:dyDescent="0.25">
      <c r="A50" s="30" t="s">
        <v>21</v>
      </c>
      <c r="B50" s="31">
        <v>44</v>
      </c>
      <c r="C50" s="31">
        <v>45</v>
      </c>
      <c r="D50" s="31" t="s">
        <v>22</v>
      </c>
      <c r="E50" s="40">
        <f>E51</f>
        <v>12000</v>
      </c>
      <c r="F50" s="40">
        <f t="shared" ref="F50:G50" si="9">F51</f>
        <v>0</v>
      </c>
      <c r="G50" s="40">
        <f t="shared" si="9"/>
        <v>0</v>
      </c>
      <c r="H50" s="40">
        <f t="shared" si="1"/>
        <v>12000</v>
      </c>
    </row>
    <row r="51" spans="1:8" x14ac:dyDescent="0.25">
      <c r="A51" s="34" t="s">
        <v>37</v>
      </c>
      <c r="B51" s="41"/>
      <c r="C51" s="41"/>
      <c r="D51" s="41"/>
      <c r="E51" s="15">
        <v>12000</v>
      </c>
      <c r="F51" s="15"/>
      <c r="G51" s="15"/>
      <c r="H51" s="15">
        <f t="shared" si="1"/>
        <v>12000</v>
      </c>
    </row>
    <row r="52" spans="1:8" x14ac:dyDescent="0.25">
      <c r="A52" s="30" t="s">
        <v>24</v>
      </c>
      <c r="B52" s="31">
        <v>44</v>
      </c>
      <c r="C52" s="31">
        <v>50</v>
      </c>
      <c r="D52" s="31"/>
      <c r="E52" s="40">
        <f>E53+E54+E55+E56+E58+E57</f>
        <v>2158155.9943000018</v>
      </c>
      <c r="F52" s="40">
        <f t="shared" ref="F52:G52" si="10">F53+F54+F55+F56+F58+F57</f>
        <v>0</v>
      </c>
      <c r="G52" s="40">
        <f t="shared" si="10"/>
        <v>0</v>
      </c>
      <c r="H52" s="40">
        <f t="shared" si="1"/>
        <v>2158155.9943000018</v>
      </c>
    </row>
    <row r="53" spans="1:8" x14ac:dyDescent="0.25">
      <c r="A53" s="37" t="s">
        <v>25</v>
      </c>
      <c r="B53" s="31"/>
      <c r="C53" s="31"/>
      <c r="D53" s="31"/>
      <c r="E53" s="13">
        <v>324242.44707845902</v>
      </c>
      <c r="F53" s="13"/>
      <c r="G53" s="13"/>
      <c r="H53" s="13">
        <f t="shared" si="1"/>
        <v>324242.44707845902</v>
      </c>
    </row>
    <row r="54" spans="1:8" x14ac:dyDescent="0.25">
      <c r="A54" s="37" t="s">
        <v>26</v>
      </c>
      <c r="B54" s="31"/>
      <c r="C54" s="31"/>
      <c r="D54" s="31"/>
      <c r="E54" s="13">
        <v>181618.45515103501</v>
      </c>
      <c r="F54" s="13"/>
      <c r="G54" s="13"/>
      <c r="H54" s="13">
        <f t="shared" si="1"/>
        <v>181618.45515103501</v>
      </c>
    </row>
    <row r="55" spans="1:8" x14ac:dyDescent="0.25">
      <c r="A55" s="37" t="s">
        <v>23</v>
      </c>
      <c r="B55" s="31"/>
      <c r="C55" s="31"/>
      <c r="D55" s="31"/>
      <c r="E55" s="11">
        <v>157735.75753727401</v>
      </c>
      <c r="F55" s="11"/>
      <c r="G55" s="11"/>
      <c r="H55" s="11">
        <f t="shared" si="1"/>
        <v>157735.75753727401</v>
      </c>
    </row>
    <row r="56" spans="1:8" x14ac:dyDescent="0.25">
      <c r="A56" s="37" t="s">
        <v>27</v>
      </c>
      <c r="B56" s="31"/>
      <c r="C56" s="31"/>
      <c r="D56" s="31"/>
      <c r="E56" s="11">
        <v>148673.31354681001</v>
      </c>
      <c r="F56" s="11"/>
      <c r="G56" s="11"/>
      <c r="H56" s="11">
        <f t="shared" si="1"/>
        <v>148673.31354681001</v>
      </c>
    </row>
    <row r="57" spans="1:8" x14ac:dyDescent="0.25">
      <c r="A57" s="37" t="s">
        <v>28</v>
      </c>
      <c r="B57" s="31"/>
      <c r="C57" s="31"/>
      <c r="D57" s="31"/>
      <c r="E57" s="11">
        <v>1295078.95999786</v>
      </c>
      <c r="F57" s="11"/>
      <c r="G57" s="11"/>
      <c r="H57" s="11">
        <f t="shared" si="1"/>
        <v>1295078.95999786</v>
      </c>
    </row>
    <row r="58" spans="1:8" x14ac:dyDescent="0.25">
      <c r="A58" s="37" t="s">
        <v>29</v>
      </c>
      <c r="B58" s="31"/>
      <c r="C58" s="31"/>
      <c r="D58" s="31"/>
      <c r="E58" s="11">
        <v>50807.060988563702</v>
      </c>
      <c r="F58" s="11"/>
      <c r="G58" s="11"/>
      <c r="H58" s="11">
        <f t="shared" si="1"/>
        <v>50807.060988563702</v>
      </c>
    </row>
    <row r="59" spans="1:8" x14ac:dyDescent="0.25">
      <c r="A59" s="34"/>
      <c r="B59" s="31"/>
      <c r="C59" s="31"/>
      <c r="D59" s="31"/>
      <c r="E59" s="11"/>
      <c r="F59" s="11"/>
      <c r="G59" s="11"/>
      <c r="H59" s="11">
        <f t="shared" si="1"/>
        <v>0</v>
      </c>
    </row>
    <row r="60" spans="1:8" x14ac:dyDescent="0.25">
      <c r="A60" s="42" t="s">
        <v>38</v>
      </c>
      <c r="B60" s="31">
        <v>60</v>
      </c>
      <c r="C60" s="31">
        <v>61</v>
      </c>
      <c r="D60" s="31"/>
      <c r="E60" s="14">
        <f>E61+E62+E64+E65+E66+E63</f>
        <v>3800000.0000000014</v>
      </c>
      <c r="F60" s="14">
        <f t="shared" ref="F60:G60" si="11">F61+F62+F64+F65+F66+F63</f>
        <v>0</v>
      </c>
      <c r="G60" s="14">
        <f t="shared" si="11"/>
        <v>0</v>
      </c>
      <c r="H60" s="14">
        <f t="shared" si="1"/>
        <v>3800000.0000000014</v>
      </c>
    </row>
    <row r="61" spans="1:8" x14ac:dyDescent="0.25">
      <c r="A61" s="34" t="s">
        <v>25</v>
      </c>
      <c r="B61" s="31"/>
      <c r="C61" s="31"/>
      <c r="D61" s="31"/>
      <c r="E61" s="5">
        <v>411942.59187717101</v>
      </c>
      <c r="F61" s="5"/>
      <c r="G61" s="5"/>
      <c r="H61" s="5">
        <f t="shared" si="1"/>
        <v>411942.59187717101</v>
      </c>
    </row>
    <row r="62" spans="1:8" x14ac:dyDescent="0.25">
      <c r="A62" s="34" t="s">
        <v>26</v>
      </c>
      <c r="B62" s="31"/>
      <c r="C62" s="31"/>
      <c r="D62" s="31"/>
      <c r="E62" s="5">
        <v>250163.59555778099</v>
      </c>
      <c r="F62" s="5"/>
      <c r="G62" s="5"/>
      <c r="H62" s="5">
        <f t="shared" si="1"/>
        <v>250163.59555778099</v>
      </c>
    </row>
    <row r="63" spans="1:8" x14ac:dyDescent="0.25">
      <c r="A63" s="33" t="s">
        <v>23</v>
      </c>
      <c r="B63" s="31"/>
      <c r="C63" s="31"/>
      <c r="D63" s="31"/>
      <c r="E63" s="5">
        <v>120152.19936583099</v>
      </c>
      <c r="F63" s="5"/>
      <c r="G63" s="5"/>
      <c r="H63" s="5">
        <f t="shared" si="1"/>
        <v>120152.19936583099</v>
      </c>
    </row>
    <row r="64" spans="1:8" x14ac:dyDescent="0.25">
      <c r="A64" s="34" t="s">
        <v>27</v>
      </c>
      <c r="B64" s="31"/>
      <c r="C64" s="31"/>
      <c r="D64" s="31"/>
      <c r="E64" s="15">
        <v>344012.13159054</v>
      </c>
      <c r="F64" s="15"/>
      <c r="G64" s="15"/>
      <c r="H64" s="15">
        <f t="shared" si="1"/>
        <v>344012.13159054</v>
      </c>
    </row>
    <row r="65" spans="1:8" x14ac:dyDescent="0.25">
      <c r="A65" s="34" t="s">
        <v>28</v>
      </c>
      <c r="B65" s="31"/>
      <c r="C65" s="31"/>
      <c r="D65" s="31"/>
      <c r="E65" s="15">
        <v>2621376.7257759902</v>
      </c>
      <c r="F65" s="15"/>
      <c r="G65" s="15"/>
      <c r="H65" s="15">
        <f t="shared" ref="H65:H72" si="12">E65+F65+G65</f>
        <v>2621376.7257759902</v>
      </c>
    </row>
    <row r="66" spans="1:8" x14ac:dyDescent="0.25">
      <c r="A66" s="34" t="s">
        <v>29</v>
      </c>
      <c r="B66" s="31"/>
      <c r="C66" s="31"/>
      <c r="D66" s="31"/>
      <c r="E66" s="15">
        <v>52352.755832688497</v>
      </c>
      <c r="F66" s="15"/>
      <c r="G66" s="15"/>
      <c r="H66" s="15">
        <f t="shared" si="12"/>
        <v>52352.755832688497</v>
      </c>
    </row>
    <row r="67" spans="1:8" x14ac:dyDescent="0.25">
      <c r="A67" s="16"/>
      <c r="B67" s="43"/>
      <c r="C67" s="44"/>
      <c r="D67" s="44"/>
      <c r="E67" s="45"/>
      <c r="F67" s="17"/>
      <c r="G67" s="17"/>
      <c r="H67" s="45">
        <f t="shared" si="12"/>
        <v>0</v>
      </c>
    </row>
    <row r="68" spans="1:8" x14ac:dyDescent="0.25">
      <c r="A68" s="27" t="s">
        <v>17</v>
      </c>
      <c r="B68" s="43"/>
      <c r="C68" s="46"/>
      <c r="D68" s="46"/>
      <c r="E68" s="47">
        <f>E69+E70+E71+E72</f>
        <v>451607.43497766665</v>
      </c>
      <c r="F68" s="47">
        <f t="shared" ref="F68:G68" si="13">F69+F70+F71+F72</f>
        <v>0</v>
      </c>
      <c r="G68" s="47">
        <f t="shared" si="13"/>
        <v>0</v>
      </c>
      <c r="H68" s="47">
        <f t="shared" si="12"/>
        <v>451607.43497766665</v>
      </c>
    </row>
    <row r="69" spans="1:8" x14ac:dyDescent="0.25">
      <c r="A69" s="48" t="s">
        <v>17</v>
      </c>
      <c r="B69" s="31">
        <v>10</v>
      </c>
      <c r="C69" s="31">
        <v>601</v>
      </c>
      <c r="D69" s="46"/>
      <c r="E69" s="10">
        <v>120871.66854099998</v>
      </c>
      <c r="F69" s="10"/>
      <c r="G69" s="10"/>
      <c r="H69" s="10">
        <f t="shared" si="12"/>
        <v>120871.66854099998</v>
      </c>
    </row>
    <row r="70" spans="1:8" x14ac:dyDescent="0.25">
      <c r="A70" s="48" t="s">
        <v>39</v>
      </c>
      <c r="B70" s="31">
        <v>44</v>
      </c>
      <c r="C70" s="31">
        <v>601</v>
      </c>
      <c r="D70" s="28"/>
      <c r="E70" s="10">
        <v>129843.99999</v>
      </c>
      <c r="F70" s="10"/>
      <c r="G70" s="10"/>
      <c r="H70" s="10">
        <f t="shared" si="12"/>
        <v>129843.99999</v>
      </c>
    </row>
    <row r="71" spans="1:8" x14ac:dyDescent="0.25">
      <c r="A71" s="48" t="s">
        <v>40</v>
      </c>
      <c r="B71" s="31">
        <v>10</v>
      </c>
      <c r="C71" s="31">
        <v>601</v>
      </c>
      <c r="D71" s="31" t="s">
        <v>33</v>
      </c>
      <c r="E71" s="10">
        <v>171291.76644666668</v>
      </c>
      <c r="F71" s="10"/>
      <c r="G71" s="10"/>
      <c r="H71" s="10">
        <f t="shared" si="12"/>
        <v>171291.76644666668</v>
      </c>
    </row>
    <row r="72" spans="1:8" x14ac:dyDescent="0.25">
      <c r="A72" s="48" t="s">
        <v>41</v>
      </c>
      <c r="B72" s="31">
        <v>10</v>
      </c>
      <c r="C72" s="31">
        <v>601002</v>
      </c>
      <c r="D72" s="46"/>
      <c r="E72" s="13">
        <v>29600</v>
      </c>
      <c r="F72" s="13"/>
      <c r="G72" s="13"/>
      <c r="H72" s="13">
        <f t="shared" si="12"/>
        <v>29600</v>
      </c>
    </row>
    <row r="73" spans="1:8" x14ac:dyDescent="0.25">
      <c r="A73" s="9"/>
      <c r="D73" s="2"/>
      <c r="E73" s="5"/>
      <c r="F73" s="5"/>
      <c r="G73" s="5"/>
      <c r="H73" s="5"/>
    </row>
    <row r="74" spans="1:8" x14ac:dyDescent="0.25">
      <c r="A74" s="16"/>
      <c r="D74" s="2"/>
    </row>
    <row r="76" spans="1:8" x14ac:dyDescent="0.25">
      <c r="A76" s="4"/>
      <c r="E76" s="4"/>
      <c r="F76" s="4"/>
      <c r="G76" s="4"/>
      <c r="H76" s="4"/>
    </row>
    <row r="80" spans="1:8" x14ac:dyDescent="0.25">
      <c r="A80" s="4"/>
      <c r="E80" s="4"/>
      <c r="F80" s="4"/>
      <c r="G80" s="4"/>
      <c r="H80" s="4"/>
    </row>
    <row r="85" spans="1:8" x14ac:dyDescent="0.25">
      <c r="A85" s="4"/>
      <c r="E85" s="4"/>
      <c r="F85" s="4"/>
      <c r="G85" s="4"/>
      <c r="H85" s="4"/>
    </row>
    <row r="93" spans="1:8" x14ac:dyDescent="0.25">
      <c r="A93" s="4"/>
      <c r="E93" s="4"/>
      <c r="F93" s="4"/>
      <c r="G93" s="4"/>
      <c r="H93" s="4"/>
    </row>
    <row r="96" spans="1:8" x14ac:dyDescent="0.25">
      <c r="A96" s="4"/>
      <c r="E96" s="4"/>
      <c r="F96" s="4"/>
      <c r="G96" s="4"/>
      <c r="H96" s="4"/>
    </row>
    <row r="99" spans="1:8" x14ac:dyDescent="0.25">
      <c r="A99" s="4"/>
      <c r="E99" s="4"/>
      <c r="F99" s="4"/>
      <c r="G99" s="4"/>
      <c r="H99" s="4"/>
    </row>
    <row r="103" spans="1:8" x14ac:dyDescent="0.25">
      <c r="A103" s="4"/>
      <c r="E103" s="4"/>
      <c r="F103" s="4"/>
      <c r="G103" s="4"/>
      <c r="H103" s="4"/>
    </row>
    <row r="107" spans="1:8" x14ac:dyDescent="0.25">
      <c r="A107" s="4"/>
      <c r="E107" s="4"/>
      <c r="F107" s="4"/>
      <c r="G107" s="4"/>
      <c r="H107" s="4"/>
    </row>
    <row r="112" spans="1:8" x14ac:dyDescent="0.25">
      <c r="A112" s="4"/>
      <c r="E112" s="4"/>
      <c r="F112" s="4"/>
      <c r="G112" s="4"/>
      <c r="H112" s="4"/>
    </row>
    <row r="113" spans="1:8" x14ac:dyDescent="0.25">
      <c r="B113" s="1"/>
      <c r="C113" s="1"/>
    </row>
    <row r="114" spans="1:8" x14ac:dyDescent="0.25">
      <c r="B114" s="1"/>
      <c r="C114" s="1"/>
    </row>
    <row r="115" spans="1:8" x14ac:dyDescent="0.25">
      <c r="B115" s="1"/>
      <c r="C115" s="1"/>
    </row>
    <row r="116" spans="1:8" x14ac:dyDescent="0.25">
      <c r="B116" s="1"/>
      <c r="C116" s="1"/>
    </row>
    <row r="117" spans="1:8" x14ac:dyDescent="0.25">
      <c r="B117" s="1"/>
      <c r="C117" s="1"/>
    </row>
    <row r="118" spans="1:8" x14ac:dyDescent="0.25">
      <c r="B118" s="1"/>
      <c r="C118" s="1"/>
    </row>
    <row r="119" spans="1:8" x14ac:dyDescent="0.25">
      <c r="B119" s="1"/>
      <c r="C119" s="1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B121" s="1"/>
      <c r="C121" s="1"/>
    </row>
    <row r="122" spans="1:8" x14ac:dyDescent="0.25">
      <c r="B122" s="1"/>
      <c r="C122" s="1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B124" s="1"/>
      <c r="C124" s="1"/>
    </row>
    <row r="125" spans="1:8" x14ac:dyDescent="0.25">
      <c r="B125" s="1"/>
      <c r="C125" s="1"/>
    </row>
    <row r="126" spans="1:8" x14ac:dyDescent="0.25">
      <c r="A126" s="4"/>
      <c r="B126" s="4"/>
      <c r="C126" s="4"/>
      <c r="D126" s="4"/>
      <c r="E126" s="4"/>
      <c r="F126" s="4"/>
      <c r="G126" s="4"/>
      <c r="H126" s="4"/>
    </row>
    <row r="127" spans="1:8" x14ac:dyDescent="0.25">
      <c r="B127" s="1"/>
      <c r="C127" s="1"/>
    </row>
    <row r="128" spans="1:8" x14ac:dyDescent="0.25">
      <c r="B128" s="1"/>
      <c r="C128" s="1"/>
    </row>
    <row r="129" spans="1:8" x14ac:dyDescent="0.25">
      <c r="B129" s="1"/>
      <c r="C129" s="1"/>
    </row>
    <row r="130" spans="1:8" x14ac:dyDescent="0.25">
      <c r="B130" s="1"/>
      <c r="C130" s="1"/>
    </row>
    <row r="131" spans="1:8" x14ac:dyDescent="0.25">
      <c r="B131" s="1"/>
      <c r="C131" s="1"/>
    </row>
    <row r="132" spans="1:8" x14ac:dyDescent="0.25">
      <c r="B132" s="1"/>
      <c r="C132" s="1"/>
    </row>
    <row r="133" spans="1:8" x14ac:dyDescent="0.25">
      <c r="B133" s="1"/>
      <c r="C133" s="1"/>
    </row>
    <row r="134" spans="1:8" x14ac:dyDescent="0.25">
      <c r="A134" s="4"/>
      <c r="B134" s="4"/>
      <c r="C134" s="4"/>
      <c r="D134" s="4"/>
      <c r="E134" s="4"/>
      <c r="F134" s="4"/>
      <c r="G134" s="4"/>
      <c r="H134" s="4"/>
    </row>
    <row r="135" spans="1:8" x14ac:dyDescent="0.25">
      <c r="B135" s="1"/>
      <c r="C135" s="1"/>
    </row>
    <row r="136" spans="1:8" x14ac:dyDescent="0.25">
      <c r="B136" s="1"/>
      <c r="C136" s="1"/>
    </row>
    <row r="137" spans="1:8" x14ac:dyDescent="0.25">
      <c r="B137" s="1"/>
      <c r="C137" s="1"/>
    </row>
    <row r="138" spans="1:8" x14ac:dyDescent="0.25">
      <c r="B138" s="1"/>
      <c r="C138" s="1"/>
    </row>
    <row r="139" spans="1:8" x14ac:dyDescent="0.25">
      <c r="A139" s="4"/>
      <c r="B139" s="4"/>
      <c r="C139" s="4"/>
      <c r="D139" s="4"/>
      <c r="E139" s="4"/>
      <c r="F139" s="4"/>
      <c r="G139" s="4"/>
      <c r="H139" s="4"/>
    </row>
    <row r="140" spans="1:8" x14ac:dyDescent="0.25">
      <c r="B140" s="1"/>
      <c r="C140" s="1"/>
    </row>
    <row r="141" spans="1:8" x14ac:dyDescent="0.25">
      <c r="B141" s="1"/>
      <c r="C141" s="1"/>
    </row>
  </sheetData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AF1839-3856-47D0-91EC-E1412C9E29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510c3-10e4-40d2-9e57-4ea0b9082f62"/>
    <ds:schemaRef ds:uri="194cedfd-18b6-416b-a27a-1daa6530c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D7DB22-6B54-47E5-8738-65D887D681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557A0A-0849-4174-97D2-CE2D4397292E}">
  <ds:schemaRefs>
    <ds:schemaRef ds:uri="http://purl.org/dc/terms/"/>
    <ds:schemaRef ds:uri="http://www.w3.org/XML/1998/namespace"/>
    <ds:schemaRef ds:uri="194cedfd-18b6-416b-a27a-1daa6530c4f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48510c3-10e4-40d2-9e57-4ea0b9082f6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4. RIK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Rentik</dc:creator>
  <cp:keywords/>
  <dc:description/>
  <cp:lastModifiedBy>Kristi Urmann - JUSTDIGI</cp:lastModifiedBy>
  <cp:revision/>
  <dcterms:created xsi:type="dcterms:W3CDTF">2023-11-27T15:39:25Z</dcterms:created>
  <dcterms:modified xsi:type="dcterms:W3CDTF">2025-05-20T10:11:40Z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4460800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2025-04-30T07:36:52Z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24c5bc6d-b028-448d-b257-59aea542456e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